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iamiento\2016\Letras del Tesoro\Calculadoras\"/>
    </mc:Choice>
  </mc:AlternateContent>
  <workbookProtection workbookAlgorithmName="SHA-512" workbookHashValue="2KA26mEWL1MAtuxUbdMhBYK7olKFGuIBex2nNSd/QF6izv//2TDCGudCfWqaHkjE729rDxbMX41wqDh2crw08A==" workbookSaltValue="uIcFStYVcmEKtgVzv0f4TA==" workbookSpinCount="100000" lockStructure="1"/>
  <bookViews>
    <workbookView xWindow="240" yWindow="45" windowWidth="15480" windowHeight="11640"/>
  </bookViews>
  <sheets>
    <sheet name="Letras 56 días" sheetId="13" r:id="rId1"/>
    <sheet name="Letras 84 días" sheetId="17" r:id="rId2"/>
    <sheet name="Letras 182 días" sheetId="10" r:id="rId3"/>
    <sheet name="Badlar 182 días" sheetId="11" state="hidden" r:id="rId4"/>
  </sheets>
  <calcPr calcId="152511"/>
</workbook>
</file>

<file path=xl/calcChain.xml><?xml version="1.0" encoding="utf-8"?>
<calcChain xmlns="http://schemas.openxmlformats.org/spreadsheetml/2006/main">
  <c r="F19" i="13" l="1"/>
  <c r="F15" i="13"/>
  <c r="F15" i="17" l="1"/>
  <c r="F11" i="10" l="1"/>
  <c r="F19" i="17"/>
  <c r="F11" i="17"/>
  <c r="F12" i="17" s="1"/>
  <c r="F11" i="13"/>
  <c r="F12" i="13" l="1"/>
  <c r="A4" i="11" l="1"/>
  <c r="A3" i="11"/>
  <c r="F12" i="10" l="1"/>
  <c r="B7" i="11" s="1"/>
  <c r="A7" i="11" s="1"/>
  <c r="C7" i="11" s="1"/>
  <c r="B5" i="11"/>
  <c r="A6" i="11" l="1"/>
  <c r="C6" i="11" s="1"/>
  <c r="C3" i="11" s="1"/>
  <c r="F15" i="10" l="1"/>
</calcChain>
</file>

<file path=xl/sharedStrings.xml><?xml version="1.0" encoding="utf-8"?>
<sst xmlns="http://schemas.openxmlformats.org/spreadsheetml/2006/main" count="38" uniqueCount="18">
  <si>
    <t>VN</t>
  </si>
  <si>
    <t>Licitación</t>
  </si>
  <si>
    <t>Liquidación</t>
  </si>
  <si>
    <t>Vencimiento</t>
  </si>
  <si>
    <t>Modalidad</t>
  </si>
  <si>
    <t>a descuento</t>
  </si>
  <si>
    <t>con interés</t>
  </si>
  <si>
    <t>T.N.A.</t>
  </si>
  <si>
    <t>T.E.A.</t>
  </si>
  <si>
    <t>Plazo</t>
  </si>
  <si>
    <t xml:space="preserve">Plazo </t>
  </si>
  <si>
    <t>PRECIO</t>
  </si>
  <si>
    <t>SPREAD S/ BADLAR</t>
  </si>
  <si>
    <r>
      <rPr>
        <vertAlign val="superscript"/>
        <sz val="8"/>
        <color theme="1" tint="0.34998626667073579"/>
        <rFont val="Arial"/>
        <family val="2"/>
      </rPr>
      <t>(1)</t>
    </r>
    <r>
      <rPr>
        <sz val="8"/>
        <color theme="1" tint="0.34998626667073579"/>
        <rFont val="Arial"/>
        <family val="2"/>
      </rPr>
      <t xml:space="preserve"> A estimar por el inversor. La resultante será tomada como la Tasa BADLAR promedio del período. </t>
    </r>
  </si>
  <si>
    <r>
      <t xml:space="preserve">ÚLTIMA BADLAR PUBLICADA </t>
    </r>
    <r>
      <rPr>
        <b/>
        <vertAlign val="superscript"/>
        <sz val="13"/>
        <color indexed="9"/>
        <rFont val="Arial Narrow"/>
        <family val="2"/>
      </rPr>
      <t>(2)</t>
    </r>
  </si>
  <si>
    <r>
      <t xml:space="preserve">ESTIMAR BADLAR PROMEDIO </t>
    </r>
    <r>
      <rPr>
        <b/>
        <vertAlign val="superscript"/>
        <sz val="13"/>
        <color rgb="FF62152C"/>
        <rFont val="Arial Narrow"/>
        <family val="2"/>
      </rPr>
      <t>(1)</t>
    </r>
  </si>
  <si>
    <t xml:space="preserve">DÉCIMO TERCER TRAMO </t>
  </si>
  <si>
    <r>
      <rPr>
        <vertAlign val="superscript"/>
        <sz val="8"/>
        <color theme="1" tint="0.34998626667073579"/>
        <rFont val="Arial"/>
        <family val="2"/>
      </rPr>
      <t>(2)</t>
    </r>
    <r>
      <rPr>
        <sz val="8"/>
        <color theme="1" tint="0.34998626667073579"/>
        <rFont val="Arial"/>
        <family val="2"/>
      </rPr>
      <t xml:space="preserve"> Tasa BADLAR Bancos Privados del 2/12/2016. Fuente: B.C.R.A.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</si>
</sst>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 &quot;días&quot;"/>
    <numFmt numFmtId="165" formatCode="[$$-2C0A]\ #,##0.00"/>
    <numFmt numFmtId="166" formatCode="0.00000"/>
    <numFmt numFmtId="167" formatCode="0.000000"/>
    <numFmt numFmtId="168" formatCode="0.0000%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Euro Sign"/>
      <family val="2"/>
    </font>
    <font>
      <b/>
      <sz val="16"/>
      <color rgb="FF000000"/>
      <name val="Arial"/>
      <family val="2"/>
    </font>
    <font>
      <b/>
      <sz val="14"/>
      <color theme="1" tint="0.34998626667073579"/>
      <name val="Arial Narrow"/>
      <family val="2"/>
    </font>
    <font>
      <b/>
      <sz val="14"/>
      <color theme="1" tint="0.34998626667073579"/>
      <name val="Arial"/>
      <family val="2"/>
    </font>
    <font>
      <b/>
      <sz val="14"/>
      <color theme="1" tint="0.249977111117893"/>
      <name val="Arial"/>
      <family val="2"/>
    </font>
    <font>
      <b/>
      <sz val="14"/>
      <color indexed="9"/>
      <name val="Arial Narrow"/>
      <family val="2"/>
    </font>
    <font>
      <sz val="8"/>
      <color theme="1" tint="0.34998626667073579"/>
      <name val="Arial"/>
      <family val="2"/>
    </font>
    <font>
      <vertAlign val="superscript"/>
      <sz val="8"/>
      <color theme="1" tint="0.34998626667073579"/>
      <name val="Arial"/>
      <family val="2"/>
    </font>
    <font>
      <b/>
      <sz val="13"/>
      <color indexed="9"/>
      <name val="Arial Narrow"/>
      <family val="2"/>
    </font>
    <font>
      <b/>
      <vertAlign val="superscript"/>
      <sz val="13"/>
      <color indexed="9"/>
      <name val="Arial Narrow"/>
      <family val="2"/>
    </font>
    <font>
      <b/>
      <u/>
      <sz val="14"/>
      <color theme="1" tint="0.34998626667073579"/>
      <name val="Arial Narrow"/>
      <family val="2"/>
    </font>
    <font>
      <u/>
      <sz val="14"/>
      <name val="Arial"/>
      <family val="2"/>
    </font>
    <font>
      <u/>
      <sz val="14"/>
      <color theme="1" tint="0.34998626667073579"/>
      <name val="Arial"/>
      <family val="2"/>
    </font>
    <font>
      <b/>
      <sz val="14"/>
      <color rgb="FF62152C"/>
      <name val="Arial Narrow"/>
      <family val="2"/>
    </font>
    <font>
      <b/>
      <sz val="14"/>
      <color rgb="FF62152C"/>
      <name val="Arial"/>
      <family val="2"/>
    </font>
    <font>
      <b/>
      <sz val="13"/>
      <color rgb="FF62152C"/>
      <name val="Arial Narrow"/>
      <family val="2"/>
    </font>
    <font>
      <b/>
      <vertAlign val="superscript"/>
      <sz val="13"/>
      <color rgb="FF62152C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152C"/>
        <bgColor indexed="64"/>
      </patternFill>
    </fill>
    <fill>
      <patternFill patternType="solid">
        <fgColor rgb="FF7B394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4" fontId="0" fillId="0" borderId="0" xfId="0" applyNumberFormat="1"/>
    <xf numFmtId="166" fontId="3" fillId="0" borderId="0" xfId="0" applyNumberFormat="1" applyFont="1"/>
    <xf numFmtId="1" fontId="0" fillId="0" borderId="0" xfId="0" applyNumberFormat="1"/>
    <xf numFmtId="2" fontId="0" fillId="0" borderId="0" xfId="0" applyNumberFormat="1"/>
    <xf numFmtId="168" fontId="0" fillId="0" borderId="0" xfId="1" applyNumberFormat="1" applyFont="1"/>
    <xf numFmtId="0" fontId="0" fillId="2" borderId="0" xfId="0" applyFill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14" fontId="1" fillId="0" borderId="0" xfId="0" applyNumberFormat="1" applyFont="1"/>
    <xf numFmtId="0" fontId="1" fillId="2" borderId="0" xfId="2" applyFill="1"/>
    <xf numFmtId="0" fontId="1" fillId="2" borderId="5" xfId="2" applyFill="1" applyBorder="1"/>
    <xf numFmtId="0" fontId="1" fillId="2" borderId="1" xfId="2" applyFill="1" applyBorder="1"/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1" fillId="2" borderId="0" xfId="2" applyFill="1" applyBorder="1"/>
    <xf numFmtId="0" fontId="5" fillId="2" borderId="0" xfId="2" applyFont="1" applyFill="1" applyBorder="1"/>
    <xf numFmtId="0" fontId="5" fillId="2" borderId="5" xfId="2" applyFont="1" applyFill="1" applyBorder="1"/>
    <xf numFmtId="0" fontId="5" fillId="2" borderId="0" xfId="2" applyFont="1" applyFill="1"/>
    <xf numFmtId="0" fontId="4" fillId="2" borderId="0" xfId="2" applyFont="1" applyFill="1" applyBorder="1"/>
    <xf numFmtId="0" fontId="3" fillId="2" borderId="0" xfId="2" applyFont="1" applyFill="1" applyBorder="1"/>
    <xf numFmtId="0" fontId="8" fillId="0" borderId="0" xfId="2" applyFont="1"/>
    <xf numFmtId="0" fontId="4" fillId="2" borderId="5" xfId="2" applyFont="1" applyFill="1" applyBorder="1" applyAlignment="1"/>
    <xf numFmtId="0" fontId="4" fillId="2" borderId="0" xfId="2" applyFont="1" applyFill="1" applyAlignment="1"/>
    <xf numFmtId="0" fontId="4" fillId="2" borderId="5" xfId="2" applyFont="1" applyFill="1" applyBorder="1"/>
    <xf numFmtId="167" fontId="4" fillId="2" borderId="0" xfId="2" applyNumberFormat="1" applyFont="1" applyFill="1"/>
    <xf numFmtId="0" fontId="4" fillId="2" borderId="0" xfId="2" applyFont="1" applyFill="1"/>
    <xf numFmtId="168" fontId="1" fillId="2" borderId="0" xfId="2" applyNumberFormat="1" applyFill="1"/>
    <xf numFmtId="0" fontId="1" fillId="4" borderId="4" xfId="2" applyFill="1" applyBorder="1"/>
    <xf numFmtId="0" fontId="1" fillId="4" borderId="0" xfId="2" applyFill="1" applyBorder="1"/>
    <xf numFmtId="0" fontId="5" fillId="4" borderId="0" xfId="2" applyFont="1" applyFill="1" applyBorder="1"/>
    <xf numFmtId="0" fontId="5" fillId="4" borderId="5" xfId="2" applyFont="1" applyFill="1" applyBorder="1"/>
    <xf numFmtId="0" fontId="5" fillId="4" borderId="0" xfId="2" applyFont="1" applyFill="1"/>
    <xf numFmtId="0" fontId="1" fillId="4" borderId="0" xfId="2" applyFill="1"/>
    <xf numFmtId="3" fontId="1" fillId="2" borderId="0" xfId="2" applyNumberFormat="1" applyFill="1"/>
    <xf numFmtId="0" fontId="9" fillId="2" borderId="0" xfId="2" applyFont="1" applyFill="1" applyBorder="1"/>
    <xf numFmtId="0" fontId="1" fillId="0" borderId="0" xfId="2" applyFill="1"/>
    <xf numFmtId="0" fontId="10" fillId="2" borderId="0" xfId="2" applyFont="1" applyFill="1" applyBorder="1"/>
    <xf numFmtId="0" fontId="10" fillId="2" borderId="0" xfId="0" applyFont="1" applyFill="1" applyBorder="1"/>
    <xf numFmtId="165" fontId="11" fillId="2" borderId="0" xfId="2" applyNumberFormat="1" applyFont="1" applyFill="1" applyBorder="1"/>
    <xf numFmtId="0" fontId="11" fillId="2" borderId="0" xfId="2" applyFont="1" applyFill="1" applyBorder="1" applyAlignment="1">
      <alignment horizontal="right"/>
    </xf>
    <xf numFmtId="164" fontId="11" fillId="2" borderId="0" xfId="2" applyNumberFormat="1" applyFont="1" applyFill="1" applyBorder="1"/>
    <xf numFmtId="14" fontId="11" fillId="2" borderId="0" xfId="2" applyNumberFormat="1" applyFont="1" applyFill="1" applyBorder="1"/>
    <xf numFmtId="168" fontId="6" fillId="5" borderId="7" xfId="1" applyNumberFormat="1" applyFont="1" applyFill="1" applyBorder="1"/>
    <xf numFmtId="0" fontId="12" fillId="6" borderId="8" xfId="2" applyFont="1" applyFill="1" applyBorder="1"/>
    <xf numFmtId="0" fontId="15" fillId="6" borderId="8" xfId="2" applyFont="1" applyFill="1" applyBorder="1"/>
    <xf numFmtId="0" fontId="20" fillId="3" borderId="8" xfId="2" applyFont="1" applyFill="1" applyBorder="1"/>
    <xf numFmtId="10" fontId="21" fillId="3" borderId="6" xfId="1" applyNumberFormat="1" applyFont="1" applyFill="1" applyBorder="1" applyProtection="1">
      <protection locked="0"/>
    </xf>
    <xf numFmtId="0" fontId="22" fillId="3" borderId="8" xfId="2" applyFont="1" applyFill="1" applyBorder="1"/>
    <xf numFmtId="168" fontId="21" fillId="3" borderId="6" xfId="1" applyNumberFormat="1" applyFont="1" applyFill="1" applyBorder="1" applyProtection="1">
      <protection locked="0"/>
    </xf>
    <xf numFmtId="0" fontId="2" fillId="2" borderId="10" xfId="2" applyFont="1" applyFill="1" applyBorder="1" applyAlignment="1">
      <alignment vertical="center"/>
    </xf>
    <xf numFmtId="0" fontId="1" fillId="2" borderId="10" xfId="2" applyFill="1" applyBorder="1" applyAlignment="1">
      <alignment vertical="center"/>
    </xf>
    <xf numFmtId="0" fontId="1" fillId="4" borderId="0" xfId="2" applyFont="1" applyFill="1" applyBorder="1" applyAlignment="1">
      <alignment vertical="center"/>
    </xf>
    <xf numFmtId="0" fontId="0" fillId="2" borderId="2" xfId="0" applyFill="1" applyBorder="1"/>
    <xf numFmtId="0" fontId="1" fillId="4" borderId="2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top" indent="4"/>
    </xf>
    <xf numFmtId="0" fontId="17" fillId="2" borderId="0" xfId="2" applyFont="1" applyFill="1" applyBorder="1" applyAlignment="1">
      <alignment horizontal="center"/>
    </xf>
    <xf numFmtId="0" fontId="19" fillId="2" borderId="0" xfId="2" applyFont="1" applyFill="1" applyBorder="1" applyAlignment="1">
      <alignment horizontal="center"/>
    </xf>
    <xf numFmtId="49" fontId="2" fillId="4" borderId="9" xfId="2" applyNumberFormat="1" applyFont="1" applyFill="1" applyBorder="1" applyAlignment="1">
      <alignment horizontal="left" vertical="center"/>
    </xf>
    <xf numFmtId="0" fontId="18" fillId="2" borderId="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49" fontId="13" fillId="4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mruColors>
      <color rgb="FF7B3947"/>
      <color rgb="FF62152C"/>
      <color rgb="FF538195"/>
      <color rgb="FF5390A6"/>
      <color rgb="FF537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9524</xdr:rowOff>
    </xdr:from>
    <xdr:to>
      <xdr:col>7</xdr:col>
      <xdr:colOff>104775</xdr:colOff>
      <xdr:row>4</xdr:row>
      <xdr:rowOff>194683</xdr:rowOff>
    </xdr:to>
    <xdr:pic>
      <xdr:nvPicPr>
        <xdr:cNvPr id="3" name="2 Imagen" descr="barra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1" y="66674"/>
          <a:ext cx="6410324" cy="928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5013</xdr:colOff>
      <xdr:row>1</xdr:row>
      <xdr:rowOff>9525</xdr:rowOff>
    </xdr:from>
    <xdr:to>
      <xdr:col>7</xdr:col>
      <xdr:colOff>109287</xdr:colOff>
      <xdr:row>4</xdr:row>
      <xdr:rowOff>185153</xdr:rowOff>
    </xdr:to>
    <xdr:pic>
      <xdr:nvPicPr>
        <xdr:cNvPr id="4" name="3 Imagen" descr="barra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1313" y="66675"/>
          <a:ext cx="6409824" cy="918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2276475</xdr:colOff>
      <xdr:row>2</xdr:row>
      <xdr:rowOff>171450</xdr:rowOff>
    </xdr:from>
    <xdr:to>
      <xdr:col>5</xdr:col>
      <xdr:colOff>304800</xdr:colOff>
      <xdr:row>3</xdr:row>
      <xdr:rowOff>85725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4048125" y="476250"/>
          <a:ext cx="342900" cy="1619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9525</xdr:rowOff>
    </xdr:from>
    <xdr:to>
      <xdr:col>8</xdr:col>
      <xdr:colOff>0</xdr:colOff>
      <xdr:row>4</xdr:row>
      <xdr:rowOff>196064</xdr:rowOff>
    </xdr:to>
    <xdr:pic>
      <xdr:nvPicPr>
        <xdr:cNvPr id="5" name="4 Imagen" descr="barra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66675"/>
          <a:ext cx="6419850" cy="929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J29"/>
  <sheetViews>
    <sheetView tabSelected="1" workbookViewId="0">
      <selection activeCell="F14" sqref="F14"/>
    </sheetView>
  </sheetViews>
  <sheetFormatPr baseColWidth="10" defaultRowHeight="12.75"/>
  <cols>
    <col min="1" max="1" width="11.42578125" style="11"/>
    <col min="2" max="3" width="1.7109375" style="11" customWidth="1"/>
    <col min="4" max="4" width="11.7109375" style="11" customWidth="1"/>
    <col min="5" max="6" width="34.7109375" style="11" customWidth="1"/>
    <col min="7" max="7" width="11.7109375" style="11" customWidth="1"/>
    <col min="8" max="8" width="1.7109375" style="11" customWidth="1"/>
    <col min="9" max="9" width="17.7109375" style="11" customWidth="1"/>
    <col min="10" max="16384" width="11.42578125" style="11"/>
  </cols>
  <sheetData>
    <row r="1" spans="3:10" ht="5.0999999999999996" customHeight="1" thickBot="1"/>
    <row r="2" spans="3:10" ht="20.100000000000001" customHeight="1">
      <c r="C2" s="13"/>
      <c r="D2" s="14"/>
      <c r="E2" s="14"/>
      <c r="F2" s="14"/>
      <c r="G2" s="14"/>
      <c r="H2" s="15"/>
    </row>
    <row r="3" spans="3:10" ht="20.100000000000001" customHeight="1">
      <c r="C3" s="16"/>
      <c r="D3" s="17"/>
      <c r="E3" s="17"/>
      <c r="F3" s="17"/>
      <c r="G3" s="23"/>
      <c r="H3" s="12"/>
    </row>
    <row r="4" spans="3:10" ht="20.100000000000001" customHeight="1">
      <c r="C4" s="16"/>
      <c r="D4" s="17"/>
      <c r="E4" s="17"/>
      <c r="F4" s="57"/>
      <c r="G4" s="57"/>
      <c r="H4" s="12"/>
    </row>
    <row r="5" spans="3:10" ht="20.100000000000001" customHeight="1">
      <c r="C5" s="16"/>
      <c r="D5" s="17"/>
      <c r="E5" s="18"/>
      <c r="F5" s="18"/>
      <c r="G5" s="18"/>
      <c r="H5" s="24"/>
      <c r="I5" s="25"/>
    </row>
    <row r="6" spans="3:10" ht="20.100000000000001" customHeight="1">
      <c r="C6" s="16"/>
      <c r="D6" s="17"/>
      <c r="E6" s="58" t="s">
        <v>16</v>
      </c>
      <c r="F6" s="59"/>
      <c r="G6" s="18"/>
      <c r="H6" s="19"/>
      <c r="I6" s="20"/>
      <c r="J6" s="23"/>
    </row>
    <row r="7" spans="3:10" ht="20.100000000000001" customHeight="1">
      <c r="C7" s="16"/>
      <c r="D7" s="17"/>
      <c r="E7" s="39" t="s">
        <v>0</v>
      </c>
      <c r="F7" s="41">
        <v>30000000</v>
      </c>
      <c r="G7" s="21"/>
      <c r="H7" s="19"/>
      <c r="I7" s="20"/>
    </row>
    <row r="8" spans="3:10" ht="20.100000000000001" customHeight="1">
      <c r="C8" s="16"/>
      <c r="D8" s="17"/>
      <c r="E8" s="39" t="s">
        <v>4</v>
      </c>
      <c r="F8" s="42" t="s">
        <v>5</v>
      </c>
      <c r="G8" s="21"/>
      <c r="H8" s="26"/>
      <c r="I8" s="27"/>
    </row>
    <row r="9" spans="3:10" ht="20.100000000000001" customHeight="1">
      <c r="C9" s="16"/>
      <c r="D9" s="17"/>
      <c r="E9" s="39" t="s">
        <v>9</v>
      </c>
      <c r="F9" s="43">
        <v>56</v>
      </c>
      <c r="G9" s="21"/>
      <c r="H9" s="26"/>
      <c r="I9" s="28"/>
      <c r="J9" s="38"/>
    </row>
    <row r="10" spans="3:10" ht="20.100000000000001" customHeight="1">
      <c r="C10" s="16"/>
      <c r="D10" s="17"/>
      <c r="E10" s="39" t="s">
        <v>1</v>
      </c>
      <c r="F10" s="44">
        <v>42718</v>
      </c>
      <c r="G10" s="21"/>
      <c r="H10" s="26"/>
      <c r="I10" s="28"/>
    </row>
    <row r="11" spans="3:10" ht="20.100000000000001" customHeight="1">
      <c r="C11" s="16"/>
      <c r="D11" s="17"/>
      <c r="E11" s="39" t="s">
        <v>2</v>
      </c>
      <c r="F11" s="44">
        <f>+F10+1</f>
        <v>42719</v>
      </c>
      <c r="G11" s="21"/>
      <c r="H11" s="26"/>
      <c r="I11" s="28"/>
    </row>
    <row r="12" spans="3:10" ht="20.100000000000001" customHeight="1">
      <c r="C12" s="16"/>
      <c r="D12" s="17"/>
      <c r="E12" s="39" t="s">
        <v>3</v>
      </c>
      <c r="F12" s="44">
        <f>+F11+F9</f>
        <v>42775</v>
      </c>
      <c r="G12" s="21"/>
      <c r="H12" s="26"/>
      <c r="I12" s="28"/>
    </row>
    <row r="13" spans="3:10" ht="20.100000000000001" customHeight="1">
      <c r="C13" s="16"/>
      <c r="D13" s="17"/>
      <c r="E13" s="37"/>
      <c r="F13" s="21"/>
      <c r="G13" s="21"/>
      <c r="H13" s="26"/>
      <c r="I13" s="28"/>
    </row>
    <row r="14" spans="3:10" ht="20.100000000000001" customHeight="1">
      <c r="C14" s="16"/>
      <c r="D14" s="17"/>
      <c r="E14" s="48" t="s">
        <v>11</v>
      </c>
      <c r="F14" s="51">
        <v>1</v>
      </c>
      <c r="G14" s="21"/>
      <c r="H14" s="26"/>
      <c r="I14" s="28"/>
    </row>
    <row r="15" spans="3:10" ht="20.100000000000001" customHeight="1">
      <c r="C15" s="16"/>
      <c r="D15" s="17"/>
      <c r="E15" s="46" t="s">
        <v>7</v>
      </c>
      <c r="F15" s="45">
        <f>(1/F14-1)/F9*365</f>
        <v>0</v>
      </c>
      <c r="G15" s="21"/>
      <c r="H15" s="19"/>
      <c r="I15" s="20"/>
    </row>
    <row r="16" spans="3:10" ht="20.100000000000001" customHeight="1">
      <c r="C16" s="16"/>
      <c r="D16" s="17"/>
      <c r="E16" s="18"/>
      <c r="F16" s="18"/>
      <c r="G16" s="18"/>
      <c r="H16" s="19"/>
      <c r="I16" s="20"/>
      <c r="J16" s="29"/>
    </row>
    <row r="17" spans="3:9" ht="20.100000000000001" customHeight="1">
      <c r="C17" s="16"/>
      <c r="D17" s="17"/>
      <c r="E17" s="18"/>
      <c r="F17" s="18"/>
      <c r="G17" s="18"/>
      <c r="H17" s="19"/>
      <c r="I17" s="20"/>
    </row>
    <row r="18" spans="3:9" ht="20.100000000000001" customHeight="1">
      <c r="C18" s="16"/>
      <c r="D18" s="17"/>
      <c r="E18" s="48" t="s">
        <v>7</v>
      </c>
      <c r="F18" s="51">
        <v>0</v>
      </c>
      <c r="G18" s="18"/>
      <c r="H18" s="19"/>
      <c r="I18" s="20"/>
    </row>
    <row r="19" spans="3:9" ht="20.100000000000001" customHeight="1">
      <c r="C19" s="16"/>
      <c r="D19" s="17"/>
      <c r="E19" s="46" t="s">
        <v>11</v>
      </c>
      <c r="F19" s="45">
        <f>1/(F18/365*F9+1)</f>
        <v>1</v>
      </c>
      <c r="G19" s="18"/>
      <c r="H19" s="19"/>
      <c r="I19" s="20"/>
    </row>
    <row r="20" spans="3:9" ht="20.100000000000001" customHeight="1">
      <c r="C20" s="16"/>
      <c r="D20" s="31"/>
      <c r="E20" s="60"/>
      <c r="F20" s="60"/>
      <c r="G20" s="32"/>
      <c r="H20" s="19"/>
      <c r="I20" s="20"/>
    </row>
    <row r="21" spans="3:9" s="35" customFormat="1" ht="20.100000000000001" customHeight="1" thickBot="1">
      <c r="C21" s="30"/>
      <c r="D21" s="17"/>
      <c r="E21" s="52"/>
      <c r="F21" s="53"/>
      <c r="G21" s="17"/>
      <c r="H21" s="33"/>
      <c r="I21" s="34"/>
    </row>
    <row r="22" spans="3:9" ht="20.100000000000001" customHeight="1">
      <c r="C22" s="14"/>
      <c r="D22" s="14"/>
      <c r="E22" s="14"/>
      <c r="F22" s="14"/>
      <c r="G22" s="14"/>
      <c r="H22" s="14"/>
    </row>
    <row r="27" spans="3:9">
      <c r="F27" s="36"/>
    </row>
    <row r="29" spans="3:9">
      <c r="F29" s="36"/>
    </row>
  </sheetData>
  <sheetProtection algorithmName="SHA-512" hashValue="a/gSY5fxFBqFEypPjd0g6eCwSDkIamVkZmBcHFcdQ3O+Rwt55IOOL1WpMNveQcR9eyKmboLmwq0xLBb6QmOumQ==" saltValue="9IK36J8OXp+FsKVxTf6B+w==" spinCount="100000" sheet="1" objects="1" scenarios="1" selectLockedCells="1"/>
  <mergeCells count="3">
    <mergeCell ref="F4:G4"/>
    <mergeCell ref="E6:F6"/>
    <mergeCell ref="E20:F20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J29"/>
  <sheetViews>
    <sheetView workbookViewId="0">
      <selection activeCell="F14" sqref="F14"/>
    </sheetView>
  </sheetViews>
  <sheetFormatPr baseColWidth="10" defaultRowHeight="12.75"/>
  <cols>
    <col min="1" max="1" width="11.42578125" style="11"/>
    <col min="2" max="3" width="1.7109375" style="11" customWidth="1"/>
    <col min="4" max="4" width="11.7109375" style="11" customWidth="1"/>
    <col min="5" max="6" width="34.7109375" style="11" customWidth="1"/>
    <col min="7" max="7" width="11.7109375" style="11" customWidth="1"/>
    <col min="8" max="8" width="1.7109375" style="11" customWidth="1"/>
    <col min="9" max="9" width="17.7109375" style="11" customWidth="1"/>
    <col min="10" max="16384" width="11.42578125" style="11"/>
  </cols>
  <sheetData>
    <row r="1" spans="3:10" ht="5.0999999999999996" customHeight="1" thickBot="1"/>
    <row r="2" spans="3:10" ht="20.100000000000001" customHeight="1">
      <c r="C2" s="13"/>
      <c r="D2" s="14"/>
      <c r="E2" s="14"/>
      <c r="F2" s="14"/>
      <c r="G2" s="14"/>
      <c r="H2" s="15"/>
    </row>
    <row r="3" spans="3:10" ht="20.100000000000001" customHeight="1">
      <c r="C3" s="16"/>
      <c r="D3" s="17"/>
      <c r="E3" s="17"/>
      <c r="F3" s="17"/>
      <c r="G3" s="23"/>
      <c r="H3" s="12"/>
    </row>
    <row r="4" spans="3:10" ht="20.100000000000001" customHeight="1">
      <c r="C4" s="16"/>
      <c r="D4" s="17"/>
      <c r="E4" s="17"/>
      <c r="F4" s="57"/>
      <c r="G4" s="57"/>
      <c r="H4" s="12"/>
    </row>
    <row r="5" spans="3:10" ht="20.100000000000001" customHeight="1">
      <c r="C5" s="16"/>
      <c r="D5" s="17"/>
      <c r="E5" s="18"/>
      <c r="F5" s="18"/>
      <c r="G5" s="18"/>
      <c r="H5" s="24"/>
      <c r="I5" s="25"/>
    </row>
    <row r="6" spans="3:10" ht="20.100000000000001" customHeight="1">
      <c r="C6" s="16"/>
      <c r="D6" s="17"/>
      <c r="E6" s="58" t="s">
        <v>16</v>
      </c>
      <c r="F6" s="61"/>
      <c r="G6" s="18"/>
      <c r="H6" s="19"/>
      <c r="I6" s="20"/>
      <c r="J6" s="23"/>
    </row>
    <row r="7" spans="3:10" ht="20.100000000000001" customHeight="1">
      <c r="C7" s="16"/>
      <c r="D7" s="17"/>
      <c r="E7" s="39" t="s">
        <v>0</v>
      </c>
      <c r="F7" s="41">
        <v>30000000</v>
      </c>
      <c r="G7" s="21"/>
      <c r="H7" s="19"/>
      <c r="I7" s="20"/>
    </row>
    <row r="8" spans="3:10" ht="20.100000000000001" customHeight="1">
      <c r="C8" s="16"/>
      <c r="D8" s="17"/>
      <c r="E8" s="39" t="s">
        <v>4</v>
      </c>
      <c r="F8" s="42" t="s">
        <v>5</v>
      </c>
      <c r="G8" s="21"/>
      <c r="H8" s="26"/>
      <c r="I8" s="27"/>
    </row>
    <row r="9" spans="3:10" ht="20.100000000000001" customHeight="1">
      <c r="C9" s="16"/>
      <c r="D9" s="17"/>
      <c r="E9" s="39" t="s">
        <v>9</v>
      </c>
      <c r="F9" s="43">
        <v>84</v>
      </c>
      <c r="G9" s="21"/>
      <c r="H9" s="26"/>
      <c r="I9" s="28"/>
    </row>
    <row r="10" spans="3:10" ht="20.100000000000001" customHeight="1">
      <c r="C10" s="16"/>
      <c r="D10" s="17"/>
      <c r="E10" s="39" t="s">
        <v>1</v>
      </c>
      <c r="F10" s="44">
        <v>42718</v>
      </c>
      <c r="G10" s="21"/>
      <c r="H10" s="26"/>
      <c r="I10" s="28"/>
    </row>
    <row r="11" spans="3:10" ht="20.100000000000001" customHeight="1">
      <c r="C11" s="16"/>
      <c r="D11" s="17"/>
      <c r="E11" s="39" t="s">
        <v>2</v>
      </c>
      <c r="F11" s="44">
        <f>+F10+1</f>
        <v>42719</v>
      </c>
      <c r="G11" s="21"/>
      <c r="H11" s="26"/>
      <c r="I11" s="28"/>
    </row>
    <row r="12" spans="3:10" ht="20.100000000000001" customHeight="1">
      <c r="C12" s="16"/>
      <c r="D12" s="17"/>
      <c r="E12" s="39" t="s">
        <v>3</v>
      </c>
      <c r="F12" s="44">
        <f>+F11+F9</f>
        <v>42803</v>
      </c>
      <c r="G12" s="21"/>
      <c r="H12" s="26"/>
      <c r="I12" s="28"/>
    </row>
    <row r="13" spans="3:10" ht="20.100000000000001" customHeight="1">
      <c r="C13" s="16"/>
      <c r="D13" s="17"/>
      <c r="E13" s="21"/>
      <c r="F13" s="21"/>
      <c r="G13" s="21"/>
      <c r="H13" s="26"/>
      <c r="I13" s="28"/>
    </row>
    <row r="14" spans="3:10" ht="20.100000000000001" customHeight="1">
      <c r="C14" s="16"/>
      <c r="D14" s="17"/>
      <c r="E14" s="48" t="s">
        <v>11</v>
      </c>
      <c r="F14" s="51">
        <v>1</v>
      </c>
      <c r="G14" s="21"/>
      <c r="H14" s="26"/>
      <c r="I14" s="28"/>
    </row>
    <row r="15" spans="3:10" ht="20.100000000000001" customHeight="1">
      <c r="C15" s="16"/>
      <c r="D15" s="17"/>
      <c r="E15" s="46" t="s">
        <v>7</v>
      </c>
      <c r="F15" s="45">
        <f>(1/F14-1)/F9*365</f>
        <v>0</v>
      </c>
      <c r="G15" s="21"/>
      <c r="H15" s="19"/>
      <c r="I15" s="20"/>
    </row>
    <row r="16" spans="3:10" ht="20.100000000000001" customHeight="1">
      <c r="C16" s="16"/>
      <c r="D16" s="17"/>
      <c r="E16" s="18"/>
      <c r="F16" s="18"/>
      <c r="G16" s="18"/>
      <c r="H16" s="19"/>
      <c r="I16" s="20"/>
      <c r="J16" s="29"/>
    </row>
    <row r="17" spans="3:9" ht="20.100000000000001" customHeight="1">
      <c r="C17" s="16"/>
      <c r="D17" s="17"/>
      <c r="E17" s="18"/>
      <c r="F17" s="18"/>
      <c r="G17" s="18"/>
      <c r="H17" s="19"/>
      <c r="I17" s="20"/>
    </row>
    <row r="18" spans="3:9" ht="20.100000000000001" customHeight="1">
      <c r="C18" s="16"/>
      <c r="D18" s="17"/>
      <c r="E18" s="48" t="s">
        <v>7</v>
      </c>
      <c r="F18" s="51">
        <v>0</v>
      </c>
      <c r="G18" s="18"/>
      <c r="H18" s="19"/>
      <c r="I18" s="20"/>
    </row>
    <row r="19" spans="3:9" ht="20.100000000000001" customHeight="1">
      <c r="C19" s="16"/>
      <c r="D19" s="17"/>
      <c r="E19" s="46" t="s">
        <v>11</v>
      </c>
      <c r="F19" s="45">
        <f>1/(F18/365*F9+1)</f>
        <v>1</v>
      </c>
      <c r="G19" s="18"/>
      <c r="H19" s="19"/>
      <c r="I19" s="20"/>
    </row>
    <row r="20" spans="3:9" ht="20.100000000000001" customHeight="1">
      <c r="C20" s="16"/>
      <c r="D20" s="31"/>
      <c r="E20" s="60"/>
      <c r="F20" s="60"/>
      <c r="G20" s="32"/>
      <c r="H20" s="19"/>
      <c r="I20" s="20"/>
    </row>
    <row r="21" spans="3:9" s="35" customFormat="1" ht="20.100000000000001" customHeight="1" thickBot="1">
      <c r="C21" s="30"/>
      <c r="D21" s="17"/>
      <c r="E21" s="52"/>
      <c r="F21" s="53"/>
      <c r="G21" s="17"/>
      <c r="H21" s="33"/>
      <c r="I21" s="34"/>
    </row>
    <row r="22" spans="3:9" ht="20.100000000000001" customHeight="1">
      <c r="C22" s="14"/>
      <c r="D22" s="14"/>
      <c r="E22" s="14"/>
      <c r="F22" s="14"/>
      <c r="G22" s="14"/>
      <c r="H22" s="14"/>
    </row>
    <row r="27" spans="3:9">
      <c r="F27" s="36"/>
    </row>
    <row r="29" spans="3:9">
      <c r="F29" s="36"/>
    </row>
  </sheetData>
  <sheetProtection algorithmName="SHA-512" hashValue="oEw+JAZyB6K0N6gNluM1lBCz3Z50+5x7bruZ9qaPwmIdF3q+Fm3B+mAvIsKqc+QC76HXO5DbiU3Ipffywukxtw==" saltValue="WNsUqCzSZvOQL98W8aZO4w==" spinCount="100000" sheet="1" objects="1" scenarios="1" selectLockedCells="1"/>
  <mergeCells count="3">
    <mergeCell ref="F4:G4"/>
    <mergeCell ref="E6:F6"/>
    <mergeCell ref="E20:F20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I29"/>
  <sheetViews>
    <sheetView workbookViewId="0">
      <selection activeCell="F14" sqref="F14"/>
    </sheetView>
  </sheetViews>
  <sheetFormatPr baseColWidth="10" defaultRowHeight="12.75"/>
  <cols>
    <col min="1" max="1" width="11.42578125" style="11"/>
    <col min="2" max="3" width="1.7109375" style="11" customWidth="1"/>
    <col min="4" max="4" width="11.7109375" style="11" customWidth="1"/>
    <col min="5" max="6" width="34.7109375" style="11" customWidth="1"/>
    <col min="7" max="7" width="11.7109375" style="11" customWidth="1"/>
    <col min="8" max="8" width="1.7109375" style="11" customWidth="1"/>
    <col min="9" max="16384" width="11.42578125" style="11"/>
  </cols>
  <sheetData>
    <row r="1" spans="2:9" ht="5.0999999999999996" customHeight="1" thickBot="1"/>
    <row r="2" spans="2:9" ht="20.100000000000001" customHeight="1">
      <c r="B2" s="12"/>
      <c r="C2" s="13"/>
      <c r="D2" s="14"/>
      <c r="E2" s="14"/>
      <c r="F2" s="14"/>
      <c r="G2" s="14"/>
      <c r="H2" s="15"/>
    </row>
    <row r="3" spans="2:9" ht="20.100000000000001" customHeight="1">
      <c r="B3" s="12"/>
      <c r="C3" s="16"/>
      <c r="D3" s="17"/>
      <c r="E3" s="17"/>
      <c r="F3" s="17"/>
      <c r="G3" s="17"/>
      <c r="H3" s="12"/>
    </row>
    <row r="4" spans="2:9" ht="20.100000000000001" customHeight="1">
      <c r="B4" s="12"/>
      <c r="C4" s="16"/>
      <c r="D4" s="17"/>
      <c r="E4" s="17"/>
      <c r="F4" s="57"/>
      <c r="G4" s="57"/>
      <c r="H4" s="12"/>
    </row>
    <row r="5" spans="2:9" ht="20.100000000000001" customHeight="1">
      <c r="B5" s="12"/>
      <c r="C5" s="16"/>
      <c r="D5" s="17"/>
      <c r="E5" s="17"/>
      <c r="F5" s="17"/>
      <c r="G5" s="17"/>
      <c r="H5" s="12"/>
    </row>
    <row r="6" spans="2:9" ht="20.100000000000001" customHeight="1">
      <c r="B6" s="12"/>
      <c r="C6" s="16"/>
      <c r="D6" s="17"/>
      <c r="E6" s="62" t="s">
        <v>16</v>
      </c>
      <c r="F6" s="62"/>
      <c r="G6" s="18"/>
      <c r="H6" s="12"/>
    </row>
    <row r="7" spans="2:9" ht="20.100000000000001" customHeight="1">
      <c r="C7" s="16"/>
      <c r="D7" s="17"/>
      <c r="E7" s="39" t="s">
        <v>0</v>
      </c>
      <c r="F7" s="41">
        <v>20000000</v>
      </c>
      <c r="G7" s="22"/>
      <c r="H7" s="19"/>
      <c r="I7" s="20"/>
    </row>
    <row r="8" spans="2:9" ht="20.100000000000001" customHeight="1">
      <c r="B8" s="12"/>
      <c r="C8" s="16"/>
      <c r="D8" s="17"/>
      <c r="E8" s="39" t="s">
        <v>4</v>
      </c>
      <c r="F8" s="42" t="s">
        <v>6</v>
      </c>
      <c r="G8" s="22"/>
      <c r="H8" s="12"/>
    </row>
    <row r="9" spans="2:9" ht="20.100000000000001" customHeight="1">
      <c r="B9" s="12"/>
      <c r="C9" s="16"/>
      <c r="D9" s="17"/>
      <c r="E9" s="40" t="s">
        <v>10</v>
      </c>
      <c r="F9" s="43">
        <v>182</v>
      </c>
      <c r="G9" s="22"/>
      <c r="H9" s="12"/>
    </row>
    <row r="10" spans="2:9" ht="20.100000000000001" customHeight="1">
      <c r="B10" s="12"/>
      <c r="C10" s="16"/>
      <c r="D10" s="17"/>
      <c r="E10" s="39" t="s">
        <v>1</v>
      </c>
      <c r="F10" s="44">
        <v>42718</v>
      </c>
      <c r="G10" s="22"/>
      <c r="H10" s="12"/>
    </row>
    <row r="11" spans="2:9" ht="20.100000000000001" customHeight="1">
      <c r="B11" s="12"/>
      <c r="C11" s="16"/>
      <c r="D11" s="17"/>
      <c r="E11" s="39" t="s">
        <v>2</v>
      </c>
      <c r="F11" s="44">
        <f>+F10+1</f>
        <v>42719</v>
      </c>
      <c r="G11" s="22"/>
      <c r="H11" s="12"/>
    </row>
    <row r="12" spans="2:9" ht="20.100000000000001" customHeight="1">
      <c r="B12" s="12"/>
      <c r="C12" s="16"/>
      <c r="D12" s="17"/>
      <c r="E12" s="39" t="s">
        <v>3</v>
      </c>
      <c r="F12" s="44">
        <f>+F11+F9</f>
        <v>42901</v>
      </c>
      <c r="G12" s="22"/>
      <c r="H12" s="12"/>
    </row>
    <row r="13" spans="2:9" ht="20.100000000000001" customHeight="1">
      <c r="B13" s="12"/>
      <c r="C13" s="16"/>
      <c r="D13" s="17"/>
      <c r="E13" s="21"/>
      <c r="F13" s="21"/>
      <c r="G13" s="22"/>
      <c r="H13" s="12"/>
    </row>
    <row r="14" spans="2:9" ht="20.100000000000001" customHeight="1">
      <c r="B14" s="12"/>
      <c r="C14" s="16"/>
      <c r="D14" s="17"/>
      <c r="E14" s="48" t="s">
        <v>12</v>
      </c>
      <c r="F14" s="49">
        <v>0</v>
      </c>
      <c r="G14" s="22"/>
      <c r="H14" s="12"/>
    </row>
    <row r="15" spans="2:9" ht="20.100000000000001" customHeight="1">
      <c r="B15" s="12"/>
      <c r="C15" s="16"/>
      <c r="D15" s="17"/>
      <c r="E15" s="46" t="s">
        <v>8</v>
      </c>
      <c r="F15" s="45">
        <f>+'Badlar 182 días'!C3</f>
        <v>2.9802322387695314E-9</v>
      </c>
      <c r="G15" s="22"/>
      <c r="H15" s="12"/>
    </row>
    <row r="16" spans="2:9" ht="20.100000000000001" customHeight="1">
      <c r="B16" s="12"/>
      <c r="C16" s="16"/>
      <c r="D16" s="17"/>
      <c r="E16" s="17"/>
      <c r="F16" s="17"/>
      <c r="G16" s="17"/>
      <c r="H16" s="12"/>
    </row>
    <row r="17" spans="2:8" ht="20.100000000000001" customHeight="1">
      <c r="B17" s="12"/>
      <c r="C17" s="16"/>
      <c r="D17" s="17"/>
      <c r="E17" s="17"/>
      <c r="F17" s="17"/>
      <c r="G17" s="17"/>
      <c r="H17" s="12"/>
    </row>
    <row r="18" spans="2:8" ht="20.100000000000001" customHeight="1">
      <c r="B18" s="12"/>
      <c r="C18" s="16"/>
      <c r="D18" s="17"/>
      <c r="E18" s="50" t="s">
        <v>15</v>
      </c>
      <c r="F18" s="51">
        <v>0</v>
      </c>
      <c r="G18" s="17"/>
      <c r="H18" s="12"/>
    </row>
    <row r="19" spans="2:8" ht="20.100000000000001" customHeight="1">
      <c r="B19" s="12"/>
      <c r="C19" s="16"/>
      <c r="D19" s="17"/>
      <c r="E19" s="47" t="s">
        <v>14</v>
      </c>
      <c r="F19" s="45">
        <v>0.203125</v>
      </c>
      <c r="G19" s="17"/>
      <c r="H19" s="12"/>
    </row>
    <row r="20" spans="2:8" ht="20.100000000000001" customHeight="1">
      <c r="B20" s="12"/>
      <c r="C20" s="16"/>
      <c r="D20" s="7"/>
      <c r="E20" s="63" t="s">
        <v>13</v>
      </c>
      <c r="F20" s="63"/>
      <c r="G20" s="7"/>
      <c r="H20" s="12"/>
    </row>
    <row r="21" spans="2:8" s="6" customFormat="1" ht="20.100000000000001" customHeight="1" thickBot="1">
      <c r="B21" s="9"/>
      <c r="C21" s="8"/>
      <c r="D21" s="7"/>
      <c r="E21" s="64" t="s">
        <v>17</v>
      </c>
      <c r="F21" s="64"/>
      <c r="G21" s="7"/>
      <c r="H21" s="9"/>
    </row>
    <row r="22" spans="2:8" s="6" customFormat="1" ht="20.100000000000001" customHeight="1">
      <c r="B22" s="7"/>
      <c r="C22" s="55"/>
      <c r="D22" s="14"/>
      <c r="E22" s="56"/>
      <c r="F22" s="56"/>
      <c r="G22" s="14"/>
      <c r="H22" s="55"/>
    </row>
    <row r="23" spans="2:8">
      <c r="D23" s="17"/>
      <c r="E23" s="54"/>
      <c r="F23" s="54"/>
      <c r="G23" s="17"/>
    </row>
    <row r="24" spans="2:8">
      <c r="D24" s="17"/>
      <c r="E24" s="54"/>
      <c r="F24" s="54"/>
      <c r="G24" s="17"/>
    </row>
    <row r="25" spans="2:8">
      <c r="D25" s="17"/>
      <c r="E25" s="54"/>
      <c r="F25" s="54"/>
      <c r="G25" s="17"/>
    </row>
    <row r="26" spans="2:8">
      <c r="D26" s="17"/>
      <c r="E26" s="54"/>
      <c r="F26" s="54"/>
      <c r="G26" s="17"/>
    </row>
    <row r="27" spans="2:8">
      <c r="D27" s="17"/>
      <c r="E27" s="54"/>
      <c r="F27" s="54"/>
      <c r="G27" s="17"/>
    </row>
    <row r="28" spans="2:8">
      <c r="D28" s="17"/>
      <c r="E28" s="54"/>
      <c r="F28" s="54"/>
      <c r="G28" s="17"/>
    </row>
    <row r="29" spans="2:8">
      <c r="D29" s="17"/>
      <c r="E29" s="54"/>
      <c r="F29" s="54"/>
      <c r="G29" s="17"/>
    </row>
  </sheetData>
  <sheetProtection algorithmName="SHA-512" hashValue="sjHJdvDcNIZUSuYBmabVWZDi7zdDtbDEZjpcwbmMuZ7lAZ6f1E+pSt1j/nOINHJrtGMcpLDyzns5En+DXs6fsA==" saltValue="LGk3pl4p64JsOSIb10zr6w==" spinCount="100000" sheet="1" objects="1" scenarios="1" selectLockedCells="1"/>
  <mergeCells count="4">
    <mergeCell ref="F4:G4"/>
    <mergeCell ref="E6:F6"/>
    <mergeCell ref="E20:F20"/>
    <mergeCell ref="E21:F21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3:C8"/>
  <sheetViews>
    <sheetView workbookViewId="0">
      <selection activeCell="C6" sqref="C6"/>
    </sheetView>
  </sheetViews>
  <sheetFormatPr baseColWidth="10" defaultRowHeight="12.75"/>
  <sheetData>
    <row r="3" spans="1:3">
      <c r="A3" s="4">
        <f>+'Letras 182 días'!F14*100</f>
        <v>0</v>
      </c>
      <c r="C3" s="5">
        <f>XIRR(C5:C7,B5:B7)</f>
        <v>2.9802322387695314E-9</v>
      </c>
    </row>
    <row r="4" spans="1:3">
      <c r="A4" s="2">
        <f>+'Letras 182 días'!F18*100</f>
        <v>0</v>
      </c>
    </row>
    <row r="5" spans="1:3">
      <c r="B5" s="1">
        <f>+'Letras 182 días'!F11</f>
        <v>42719</v>
      </c>
      <c r="C5" s="4">
        <v>-100</v>
      </c>
    </row>
    <row r="6" spans="1:3">
      <c r="A6" s="3">
        <f>+B6-B5</f>
        <v>90</v>
      </c>
      <c r="B6" s="10">
        <v>42809</v>
      </c>
      <c r="C6" s="4">
        <f>-C$5*((A4+A$3)/36500*A6)</f>
        <v>0</v>
      </c>
    </row>
    <row r="7" spans="1:3">
      <c r="A7" s="3">
        <f>+B7-B6</f>
        <v>92</v>
      </c>
      <c r="B7" s="1">
        <f>+'Letras 182 días'!F12</f>
        <v>42901</v>
      </c>
      <c r="C7" s="4">
        <f>-C$5*((A4+A$3)/36500*A7)-C5</f>
        <v>100</v>
      </c>
    </row>
    <row r="8" spans="1:3">
      <c r="B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Letras 56 días</vt:lpstr>
      <vt:lpstr>Letras 84 días</vt:lpstr>
      <vt:lpstr>Letras 182 días</vt:lpstr>
      <vt:lpstr>Badlar 182 días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RCOLLIVIGNARELLI</cp:lastModifiedBy>
  <cp:lastPrinted>2012-02-08T12:38:00Z</cp:lastPrinted>
  <dcterms:created xsi:type="dcterms:W3CDTF">2010-01-21T17:58:50Z</dcterms:created>
  <dcterms:modified xsi:type="dcterms:W3CDTF">2016-12-06T13:37:13Z</dcterms:modified>
</cp:coreProperties>
</file>